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9720" windowHeight="6996" activeTab="0"/>
  </bookViews>
  <sheets>
    <sheet name="PISCINAS" sheetId="1" r:id="rId1"/>
  </sheets>
  <definedNames/>
  <calcPr fullCalcOnLoad="1"/>
</workbook>
</file>

<file path=xl/sharedStrings.xml><?xml version="1.0" encoding="utf-8"?>
<sst xmlns="http://schemas.openxmlformats.org/spreadsheetml/2006/main" count="208" uniqueCount="22">
  <si>
    <t>Caudal</t>
  </si>
  <si>
    <t>Diametro</t>
  </si>
  <si>
    <t xml:space="preserve">Nº </t>
  </si>
  <si>
    <t>Velocidad</t>
  </si>
  <si>
    <t>%</t>
  </si>
  <si>
    <t>m³/h</t>
  </si>
  <si>
    <t>l/s</t>
  </si>
  <si>
    <t>IMPULSIO RAMAL A SOTERRANI</t>
  </si>
  <si>
    <t>PISCINA 25 X 16</t>
  </si>
  <si>
    <t>PISCINA 16 X 8</t>
  </si>
  <si>
    <t>Sobreixidors a piscina</t>
  </si>
  <si>
    <t>Sobreixidors colector a soterrani</t>
  </si>
  <si>
    <t>Impulsio a piscina</t>
  </si>
  <si>
    <t>Impulsio ramal a soterrani</t>
  </si>
  <si>
    <t>Impulsio colector a soterrani</t>
  </si>
  <si>
    <t>Aspiracio a piscina</t>
  </si>
  <si>
    <t>Aspiracio colector a soterrani</t>
  </si>
  <si>
    <t>PISCINA SPA</t>
  </si>
  <si>
    <t>Filtre</t>
  </si>
  <si>
    <t>Filatracio</t>
  </si>
  <si>
    <t>Sup. Min.</t>
  </si>
  <si>
    <t>Diametre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</si>
</sst>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&quot;kW/h&quot;"/>
    <numFmt numFmtId="169" formatCode="#,##0\ &quot;kCal/h&quot;"/>
    <numFmt numFmtId="170" formatCode="#,##0\ &quot;m²&quot;"/>
    <numFmt numFmtId="171" formatCode="#,##0\ &quot;m³&quot;"/>
    <numFmt numFmtId="172" formatCode="#,##0\ &quot;ºC&quot;"/>
    <numFmt numFmtId="173" formatCode="#,##0\ &quot;m³/h&quot;"/>
    <numFmt numFmtId="174" formatCode="#,##0\ &quot;%&quot;"/>
    <numFmt numFmtId="175" formatCode="#,##0.00\ &quot;kWh/m²&quot;"/>
    <numFmt numFmtId="176" formatCode="#,##0.00\ &quot;kg/h.m²&quot;"/>
    <numFmt numFmtId="177" formatCode="#,##0.00\ &quot;bany/m²&quot;"/>
    <numFmt numFmtId="178" formatCode="#,##0.00\ &quot;kWh/kg&quot;"/>
    <numFmt numFmtId="179" formatCode="#,##0.00\ &quot;kW&quot;"/>
    <numFmt numFmtId="180" formatCode="#,##0\ &quot;ºK&quot;"/>
    <numFmt numFmtId="181" formatCode="#,##0.00\ &quot;W/m²,ºC&quot;"/>
    <numFmt numFmtId="182" formatCode="#,##0.00\ &quot;m/s&quot;"/>
    <numFmt numFmtId="183" formatCode="#,##0.00\ &quot;kWh&quot;"/>
    <numFmt numFmtId="184" formatCode="#,##0\ &quot;kg/h&quot;"/>
    <numFmt numFmtId="185" formatCode="#,##0\ &quot;J/kg.ºC&quot;"/>
    <numFmt numFmtId="186" formatCode="#,##0.00\ &quot;m²&quot;"/>
    <numFmt numFmtId="187" formatCode="#,##0\ &quot;pers.&quot;"/>
    <numFmt numFmtId="188" formatCode="#,##0\ &quot;m³/hpers&quot;"/>
    <numFmt numFmtId="189" formatCode="#,##0\ &quot;hores&quot;"/>
    <numFmt numFmtId="190" formatCode="#,##0\ &quot;°C&quot;"/>
    <numFmt numFmtId="191" formatCode="#,##0.0\ &quot;gr/kg&quot;"/>
    <numFmt numFmtId="192" formatCode="#,##0.00\ &quot;kcal/hxm²&quot;"/>
    <numFmt numFmtId="193" formatCode="#,##0\ &quot;kcal/hxm²&quot;"/>
    <numFmt numFmtId="194" formatCode="#,##0.0\ &quot;kcal/hm²&quot;"/>
    <numFmt numFmtId="195" formatCode="#,##0\ &quot;kcal/h&quot;"/>
    <numFmt numFmtId="196" formatCode="#,##0.00\ &quot;gr/kg&quot;"/>
    <numFmt numFmtId="197" formatCode="#,##0.000\ &quot;kg/kg&quot;"/>
    <numFmt numFmtId="198" formatCode="#,##0.00\ &quot;kg/h&quot;"/>
    <numFmt numFmtId="199" formatCode="#,##0.00\ &quot;m³/s&quot;"/>
    <numFmt numFmtId="200" formatCode="#,##0.00\ &quot;m&quot;"/>
    <numFmt numFmtId="201" formatCode="#,##0.0\ &quot;m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0\ &quot;€&quot;"/>
    <numFmt numFmtId="207" formatCode="[$-C0A]dddd\,\ dd&quot; de &quot;mmmm&quot; de &quot;yyyy"/>
    <numFmt numFmtId="208" formatCode="#,##0\ &quot;l / s&quot;"/>
    <numFmt numFmtId="209" formatCode="#,##0\ &quot;l/s&quot;"/>
    <numFmt numFmtId="210" formatCode="#,##0.00\ &quot;l/s&quot;"/>
    <numFmt numFmtId="211" formatCode="#,##0\ &quot;mm&quot;"/>
    <numFmt numFmtId="212" formatCode="#,##0.0000"/>
    <numFmt numFmtId="213" formatCode="0.000E+00"/>
    <numFmt numFmtId="214" formatCode="#,##0.00\ &quot;mmcda&quot;"/>
    <numFmt numFmtId="215" formatCode="#,##0.00\ &quot;mcda&quot;"/>
    <numFmt numFmtId="216" formatCode="#,##0\ &quot;mcda&quot;"/>
    <numFmt numFmtId="217" formatCode="#,##0.0\ &quot;mcda&quot;"/>
    <numFmt numFmtId="218" formatCode="#,##0.00\ &quot;mcda/m&quot;"/>
    <numFmt numFmtId="219" formatCode="#,##0.00\ &quot;mmcda/m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17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210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21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210" fontId="0" fillId="0" borderId="0" xfId="0" applyNumberFormat="1" applyFont="1" applyBorder="1" applyAlignment="1">
      <alignment horizontal="center" vertical="center"/>
    </xf>
    <xf numFmtId="211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186" fontId="0" fillId="0" borderId="10" xfId="0" applyNumberFormat="1" applyFont="1" applyBorder="1" applyAlignment="1">
      <alignment horizontal="center"/>
    </xf>
    <xf numFmtId="200" fontId="0" fillId="0" borderId="1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/>
    </xf>
    <xf numFmtId="200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93"/>
  <sheetViews>
    <sheetView tabSelected="1" view="pageLayout" workbookViewId="0" topLeftCell="A1">
      <selection activeCell="G104" sqref="G104"/>
    </sheetView>
  </sheetViews>
  <sheetFormatPr defaultColWidth="10.28125" defaultRowHeight="12.75"/>
  <cols>
    <col min="1" max="7" width="10.28125" style="2" customWidth="1"/>
    <col min="8" max="9" width="10.28125" style="4" customWidth="1"/>
    <col min="10" max="16384" width="10.28125" style="2" customWidth="1"/>
  </cols>
  <sheetData>
    <row r="1" spans="1:7" ht="16.5" customHeight="1">
      <c r="A1" s="23" t="s">
        <v>8</v>
      </c>
      <c r="B1" s="23"/>
      <c r="C1" s="23"/>
      <c r="D1" s="23"/>
      <c r="E1" s="23"/>
      <c r="F1" s="23"/>
      <c r="G1" s="23"/>
    </row>
    <row r="2" spans="1:7" ht="13.5" customHeight="1">
      <c r="A2" s="1" t="s">
        <v>10</v>
      </c>
      <c r="C2" s="3"/>
      <c r="D2" s="3"/>
      <c r="E2" s="3"/>
      <c r="F2" s="3"/>
      <c r="G2" s="3"/>
    </row>
    <row r="3" spans="2:9" ht="12.75">
      <c r="B3" s="5" t="s">
        <v>5</v>
      </c>
      <c r="C3" s="5" t="s">
        <v>4</v>
      </c>
      <c r="D3" s="5" t="s">
        <v>6</v>
      </c>
      <c r="E3" s="5" t="s">
        <v>2</v>
      </c>
      <c r="F3" s="5" t="s">
        <v>0</v>
      </c>
      <c r="G3" s="5" t="s">
        <v>1</v>
      </c>
      <c r="H3" s="5" t="s">
        <v>1</v>
      </c>
      <c r="I3" s="5" t="s">
        <v>3</v>
      </c>
    </row>
    <row r="4" spans="2:9" ht="12.75">
      <c r="B4" s="6">
        <v>160</v>
      </c>
      <c r="C4" s="7">
        <v>1</v>
      </c>
      <c r="D4" s="8">
        <f>B4*C4/3.6</f>
        <v>44.44444444444444</v>
      </c>
      <c r="E4" s="9">
        <v>6</v>
      </c>
      <c r="F4" s="10">
        <f>D4/E4</f>
        <v>7.407407407407407</v>
      </c>
      <c r="G4" s="11">
        <f>SQRT(4000*(F4/3*4)/0.8/PI())</f>
        <v>125.3754630106125</v>
      </c>
      <c r="H4" s="12">
        <v>125</v>
      </c>
      <c r="I4" s="13">
        <f>4000*F4/POWER(H4,2)/PI()</f>
        <v>0.6036098582448179</v>
      </c>
    </row>
    <row r="5" spans="2:9" ht="12.75">
      <c r="B5" s="14"/>
      <c r="C5" s="15"/>
      <c r="D5" s="16"/>
      <c r="E5" s="17"/>
      <c r="F5" s="18"/>
      <c r="G5" s="19"/>
      <c r="H5" s="20"/>
      <c r="I5" s="21"/>
    </row>
    <row r="6" ht="12.75">
      <c r="A6" s="1" t="s">
        <v>11</v>
      </c>
    </row>
    <row r="7" spans="2:9" ht="12.75">
      <c r="B7" s="5" t="s">
        <v>5</v>
      </c>
      <c r="C7" s="5" t="s">
        <v>4</v>
      </c>
      <c r="D7" s="5" t="s">
        <v>6</v>
      </c>
      <c r="E7" s="5" t="s">
        <v>2</v>
      </c>
      <c r="F7" s="5" t="s">
        <v>0</v>
      </c>
      <c r="G7" s="5" t="s">
        <v>1</v>
      </c>
      <c r="H7" s="5" t="s">
        <v>1</v>
      </c>
      <c r="I7" s="5" t="s">
        <v>3</v>
      </c>
    </row>
    <row r="8" spans="2:9" ht="12.75">
      <c r="B8" s="6">
        <v>160</v>
      </c>
      <c r="C8" s="7">
        <v>1</v>
      </c>
      <c r="D8" s="8">
        <f>B8*C8/3.6</f>
        <v>44.44444444444444</v>
      </c>
      <c r="E8" s="9">
        <v>3</v>
      </c>
      <c r="F8" s="10">
        <f>D8/E8</f>
        <v>14.814814814814815</v>
      </c>
      <c r="G8" s="11">
        <f>SQRT(4000*(F8/3*4)/0.8/PI())</f>
        <v>177.30768017841453</v>
      </c>
      <c r="H8" s="12">
        <v>200</v>
      </c>
      <c r="I8" s="13">
        <f>4000*F8/POWER(H8,2)/PI()</f>
        <v>0.471570201753764</v>
      </c>
    </row>
    <row r="9" spans="2:9" ht="12.75">
      <c r="B9" s="14"/>
      <c r="C9" s="15"/>
      <c r="D9" s="16"/>
      <c r="E9" s="17"/>
      <c r="F9" s="18"/>
      <c r="G9" s="19"/>
      <c r="H9" s="20"/>
      <c r="I9" s="21"/>
    </row>
    <row r="10" spans="1:7" ht="12.75">
      <c r="A10" s="22" t="s">
        <v>12</v>
      </c>
      <c r="C10" s="3"/>
      <c r="D10" s="3"/>
      <c r="E10" s="3"/>
      <c r="F10" s="3"/>
      <c r="G10" s="3"/>
    </row>
    <row r="11" spans="2:9" ht="12.75">
      <c r="B11" s="5" t="s">
        <v>5</v>
      </c>
      <c r="C11" s="5" t="s">
        <v>4</v>
      </c>
      <c r="D11" s="5" t="s">
        <v>6</v>
      </c>
      <c r="E11" s="5" t="s">
        <v>2</v>
      </c>
      <c r="F11" s="5" t="s">
        <v>0</v>
      </c>
      <c r="G11" s="5" t="s">
        <v>1</v>
      </c>
      <c r="H11" s="5" t="s">
        <v>1</v>
      </c>
      <c r="I11" s="5" t="s">
        <v>3</v>
      </c>
    </row>
    <row r="12" spans="2:9" ht="12.75">
      <c r="B12" s="6">
        <v>160</v>
      </c>
      <c r="C12" s="7">
        <v>1</v>
      </c>
      <c r="D12" s="8">
        <f>B12*C12/3.6</f>
        <v>44.44444444444444</v>
      </c>
      <c r="E12" s="9">
        <v>24</v>
      </c>
      <c r="F12" s="10">
        <f>D12/E12</f>
        <v>1.8518518518518519</v>
      </c>
      <c r="G12" s="11">
        <f>SQRT(4000*F12/2/PI())</f>
        <v>34.335484624283524</v>
      </c>
      <c r="H12" s="12">
        <v>50</v>
      </c>
      <c r="I12" s="13">
        <f>4000*F12/POWER(H12,2)/PI()</f>
        <v>0.943140403507528</v>
      </c>
    </row>
    <row r="13" spans="2:9" ht="12.75">
      <c r="B13" s="14"/>
      <c r="C13" s="15"/>
      <c r="D13" s="16"/>
      <c r="E13" s="17"/>
      <c r="F13" s="18"/>
      <c r="G13" s="19"/>
      <c r="H13" s="20"/>
      <c r="I13" s="21"/>
    </row>
    <row r="14" ht="12.75">
      <c r="A14" s="22" t="s">
        <v>13</v>
      </c>
    </row>
    <row r="15" spans="2:9" ht="12.75">
      <c r="B15" s="5" t="s">
        <v>5</v>
      </c>
      <c r="C15" s="5" t="s">
        <v>4</v>
      </c>
      <c r="D15" s="5" t="s">
        <v>6</v>
      </c>
      <c r="E15" s="5" t="s">
        <v>2</v>
      </c>
      <c r="F15" s="5" t="s">
        <v>0</v>
      </c>
      <c r="G15" s="5" t="s">
        <v>1</v>
      </c>
      <c r="H15" s="5" t="s">
        <v>1</v>
      </c>
      <c r="I15" s="5" t="s">
        <v>3</v>
      </c>
    </row>
    <row r="16" spans="2:9" ht="12.75">
      <c r="B16" s="6">
        <v>160</v>
      </c>
      <c r="C16" s="7">
        <v>1</v>
      </c>
      <c r="D16" s="8">
        <f>B16*C16/3.6</f>
        <v>44.44444444444444</v>
      </c>
      <c r="E16" s="9">
        <v>6</v>
      </c>
      <c r="F16" s="10">
        <f>D16/E16</f>
        <v>7.407407407407407</v>
      </c>
      <c r="G16" s="11">
        <f>SQRT(4000*F16/2/PI())</f>
        <v>68.67096924856705</v>
      </c>
      <c r="H16" s="12">
        <v>90</v>
      </c>
      <c r="I16" s="13">
        <f>4000*F16/POWER(H16,2)/PI()</f>
        <v>1.1643708685278125</v>
      </c>
    </row>
    <row r="17" spans="2:9" ht="12.75">
      <c r="B17" s="14"/>
      <c r="C17" s="15"/>
      <c r="D17" s="16"/>
      <c r="E17" s="17"/>
      <c r="F17" s="18"/>
      <c r="G17" s="19"/>
      <c r="H17" s="20"/>
      <c r="I17" s="21"/>
    </row>
    <row r="18" ht="12.75">
      <c r="A18" s="22" t="s">
        <v>14</v>
      </c>
    </row>
    <row r="19" spans="2:9" ht="12.75">
      <c r="B19" s="5" t="s">
        <v>5</v>
      </c>
      <c r="C19" s="5" t="s">
        <v>4</v>
      </c>
      <c r="D19" s="5" t="s">
        <v>6</v>
      </c>
      <c r="E19" s="5" t="s">
        <v>2</v>
      </c>
      <c r="F19" s="5" t="s">
        <v>0</v>
      </c>
      <c r="G19" s="5" t="s">
        <v>1</v>
      </c>
      <c r="H19" s="5" t="s">
        <v>1</v>
      </c>
      <c r="I19" s="5" t="s">
        <v>3</v>
      </c>
    </row>
    <row r="20" spans="2:9" ht="12.75">
      <c r="B20" s="6">
        <v>160</v>
      </c>
      <c r="C20" s="7">
        <v>1</v>
      </c>
      <c r="D20" s="8">
        <f>B20*C20/3.6</f>
        <v>44.44444444444444</v>
      </c>
      <c r="E20" s="9">
        <v>1</v>
      </c>
      <c r="F20" s="10">
        <f>D20/E20</f>
        <v>44.44444444444444</v>
      </c>
      <c r="G20" s="11">
        <f>SQRT(4000*F20/2/PI())</f>
        <v>168.208834801344</v>
      </c>
      <c r="H20" s="12">
        <v>200</v>
      </c>
      <c r="I20" s="13">
        <f>4000*F20/POWER(H20,2)/PI()</f>
        <v>1.4147106052612919</v>
      </c>
    </row>
    <row r="21" spans="2:9" ht="12.75">
      <c r="B21" s="14"/>
      <c r="C21" s="15"/>
      <c r="D21" s="16"/>
      <c r="E21" s="17"/>
      <c r="F21" s="18"/>
      <c r="G21" s="19"/>
      <c r="H21" s="20"/>
      <c r="I21" s="21"/>
    </row>
    <row r="22" spans="1:7" ht="12.75">
      <c r="A22" s="22" t="s">
        <v>15</v>
      </c>
      <c r="C22" s="3"/>
      <c r="D22" s="3"/>
      <c r="E22" s="3"/>
      <c r="F22" s="3"/>
      <c r="G22" s="3"/>
    </row>
    <row r="23" spans="2:9" ht="12.75">
      <c r="B23" s="5" t="s">
        <v>5</v>
      </c>
      <c r="C23" s="5" t="s">
        <v>4</v>
      </c>
      <c r="D23" s="5" t="s">
        <v>6</v>
      </c>
      <c r="E23" s="5" t="s">
        <v>2</v>
      </c>
      <c r="F23" s="5" t="s">
        <v>0</v>
      </c>
      <c r="G23" s="5" t="s">
        <v>1</v>
      </c>
      <c r="H23" s="5" t="s">
        <v>1</v>
      </c>
      <c r="I23" s="5" t="s">
        <v>3</v>
      </c>
    </row>
    <row r="24" spans="2:9" ht="12.75">
      <c r="B24" s="6">
        <v>160</v>
      </c>
      <c r="C24" s="7">
        <v>1</v>
      </c>
      <c r="D24" s="8">
        <f>B24*C24/3.6</f>
        <v>44.44444444444444</v>
      </c>
      <c r="E24" s="9">
        <v>2</v>
      </c>
      <c r="F24" s="10">
        <f>D24/E24</f>
        <v>22.22222222222222</v>
      </c>
      <c r="G24" s="11">
        <f>SQRT(4000*F24/2/PI())</f>
        <v>118.94160774351808</v>
      </c>
      <c r="H24" s="12">
        <v>125</v>
      </c>
      <c r="I24" s="13">
        <f>4000*F24/POWER(H24,2)/PI()</f>
        <v>1.8108295747344538</v>
      </c>
    </row>
    <row r="25" spans="2:9" ht="12.75">
      <c r="B25" s="14"/>
      <c r="C25" s="15"/>
      <c r="D25" s="16"/>
      <c r="E25" s="17"/>
      <c r="F25" s="18"/>
      <c r="G25" s="19"/>
      <c r="H25" s="20"/>
      <c r="I25" s="21"/>
    </row>
    <row r="26" ht="12.75">
      <c r="A26" s="22" t="s">
        <v>16</v>
      </c>
    </row>
    <row r="27" spans="2:9" ht="12.75">
      <c r="B27" s="5" t="s">
        <v>5</v>
      </c>
      <c r="C27" s="5" t="s">
        <v>4</v>
      </c>
      <c r="D27" s="5" t="s">
        <v>6</v>
      </c>
      <c r="E27" s="5" t="s">
        <v>2</v>
      </c>
      <c r="F27" s="5" t="s">
        <v>0</v>
      </c>
      <c r="G27" s="5" t="s">
        <v>1</v>
      </c>
      <c r="H27" s="5" t="s">
        <v>1</v>
      </c>
      <c r="I27" s="5" t="s">
        <v>3</v>
      </c>
    </row>
    <row r="28" spans="2:9" ht="12.75">
      <c r="B28" s="6">
        <v>160</v>
      </c>
      <c r="C28" s="7">
        <v>1</v>
      </c>
      <c r="D28" s="8">
        <f>B28*C28/3.6</f>
        <v>44.44444444444444</v>
      </c>
      <c r="E28" s="9">
        <v>1</v>
      </c>
      <c r="F28" s="10">
        <f>D28/E28</f>
        <v>44.44444444444444</v>
      </c>
      <c r="G28" s="11">
        <f>SQRT(4000*F28/2/PI())</f>
        <v>168.208834801344</v>
      </c>
      <c r="H28" s="12">
        <v>200</v>
      </c>
      <c r="I28" s="13">
        <f>4000*F28/POWER(H28,2)/PI()</f>
        <v>1.4147106052612919</v>
      </c>
    </row>
    <row r="29" spans="1:9" ht="12.75">
      <c r="A29" s="22" t="s">
        <v>18</v>
      </c>
      <c r="B29" s="1"/>
      <c r="C29" s="3"/>
      <c r="D29" s="3"/>
      <c r="E29" s="3"/>
      <c r="F29" s="3"/>
      <c r="G29" s="3"/>
      <c r="I29" s="21"/>
    </row>
    <row r="30" spans="2:9" ht="12.75">
      <c r="B30" s="5" t="s">
        <v>5</v>
      </c>
      <c r="C30" s="5" t="s">
        <v>19</v>
      </c>
      <c r="D30" s="5" t="s">
        <v>20</v>
      </c>
      <c r="E30" s="5" t="s">
        <v>21</v>
      </c>
      <c r="G30" s="5" t="s">
        <v>2</v>
      </c>
      <c r="H30" s="5" t="s">
        <v>21</v>
      </c>
      <c r="I30" s="5" t="s">
        <v>3</v>
      </c>
    </row>
    <row r="31" spans="2:9" ht="12.75">
      <c r="B31" s="6">
        <v>160</v>
      </c>
      <c r="C31" s="6">
        <v>20</v>
      </c>
      <c r="D31" s="24">
        <f>B31/C31</f>
        <v>8</v>
      </c>
      <c r="E31" s="25">
        <f>SQRT(4*B31/C31/PI())</f>
        <v>3.1915382432114616</v>
      </c>
      <c r="G31" s="9">
        <v>4</v>
      </c>
      <c r="H31" s="25">
        <v>2</v>
      </c>
      <c r="I31" s="13">
        <f>B31/(PI()*POWER(H31/2,2)*G31)</f>
        <v>12.732395447351628</v>
      </c>
    </row>
    <row r="32" spans="2:8" ht="12.75">
      <c r="B32" s="14"/>
      <c r="C32" s="14"/>
      <c r="D32" s="26"/>
      <c r="E32" s="27"/>
      <c r="F32" s="17"/>
      <c r="G32" s="27"/>
      <c r="H32" s="21"/>
    </row>
    <row r="33" spans="1:7" ht="16.5" customHeight="1">
      <c r="A33" s="23" t="s">
        <v>9</v>
      </c>
      <c r="B33" s="23"/>
      <c r="C33" s="23"/>
      <c r="D33" s="23"/>
      <c r="E33" s="23"/>
      <c r="F33" s="23"/>
      <c r="G33" s="23"/>
    </row>
    <row r="34" spans="1:7" ht="12.75">
      <c r="A34" s="1" t="s">
        <v>10</v>
      </c>
      <c r="B34" s="1"/>
      <c r="C34" s="3"/>
      <c r="D34" s="3"/>
      <c r="E34" s="3"/>
      <c r="F34" s="3"/>
      <c r="G34" s="3"/>
    </row>
    <row r="35" spans="2:9" ht="12.75">
      <c r="B35" s="5" t="s">
        <v>5</v>
      </c>
      <c r="C35" s="5" t="s">
        <v>4</v>
      </c>
      <c r="D35" s="5" t="s">
        <v>6</v>
      </c>
      <c r="E35" s="5" t="s">
        <v>2</v>
      </c>
      <c r="F35" s="5" t="s">
        <v>0</v>
      </c>
      <c r="G35" s="5" t="s">
        <v>1</v>
      </c>
      <c r="H35" s="5" t="s">
        <v>1</v>
      </c>
      <c r="I35" s="5" t="s">
        <v>3</v>
      </c>
    </row>
    <row r="36" spans="2:9" ht="12.75">
      <c r="B36" s="6">
        <v>32</v>
      </c>
      <c r="C36" s="7">
        <v>1</v>
      </c>
      <c r="D36" s="8">
        <f>B36*C36/3.6</f>
        <v>8.88888888888889</v>
      </c>
      <c r="E36" s="9">
        <v>4</v>
      </c>
      <c r="F36" s="10">
        <f>D36/E36</f>
        <v>2.2222222222222223</v>
      </c>
      <c r="G36" s="11">
        <f>SQRT(4000*(F36/3*4)/0.8/PI())</f>
        <v>68.67096924856703</v>
      </c>
      <c r="H36" s="12">
        <v>75</v>
      </c>
      <c r="I36" s="13">
        <f>4000*F36/POWER(H36,2)/PI()</f>
        <v>0.5030082152040148</v>
      </c>
    </row>
    <row r="37" spans="2:9" ht="12.75">
      <c r="B37" s="14"/>
      <c r="C37" s="15"/>
      <c r="D37" s="16"/>
      <c r="E37" s="17"/>
      <c r="F37" s="18"/>
      <c r="G37" s="19"/>
      <c r="H37" s="20"/>
      <c r="I37" s="21"/>
    </row>
    <row r="38" spans="1:2" ht="12.75">
      <c r="A38" s="1" t="s">
        <v>11</v>
      </c>
      <c r="B38" s="1"/>
    </row>
    <row r="39" spans="2:9" ht="12.75">
      <c r="B39" s="5" t="s">
        <v>5</v>
      </c>
      <c r="C39" s="5" t="s">
        <v>4</v>
      </c>
      <c r="D39" s="5" t="s">
        <v>6</v>
      </c>
      <c r="E39" s="5" t="s">
        <v>2</v>
      </c>
      <c r="F39" s="5" t="s">
        <v>0</v>
      </c>
      <c r="G39" s="5" t="s">
        <v>1</v>
      </c>
      <c r="H39" s="5" t="s">
        <v>1</v>
      </c>
      <c r="I39" s="5" t="s">
        <v>3</v>
      </c>
    </row>
    <row r="40" spans="2:9" ht="12.75">
      <c r="B40" s="6">
        <v>32</v>
      </c>
      <c r="C40" s="7">
        <v>1</v>
      </c>
      <c r="D40" s="8">
        <f>B40*C40/3.6</f>
        <v>8.88888888888889</v>
      </c>
      <c r="E40" s="9">
        <v>2</v>
      </c>
      <c r="F40" s="10">
        <f>D40/E40</f>
        <v>4.444444444444445</v>
      </c>
      <c r="G40" s="11">
        <f>SQRT(4000*(F40/3*4)/0.8/PI())</f>
        <v>97.11541605262924</v>
      </c>
      <c r="H40" s="12">
        <v>110</v>
      </c>
      <c r="I40" s="13">
        <f>4000*F40/POWER(H40,2)/PI()</f>
        <v>0.46767292735910476</v>
      </c>
    </row>
    <row r="41" spans="2:9" ht="12.75">
      <c r="B41" s="14"/>
      <c r="C41" s="15"/>
      <c r="D41" s="16"/>
      <c r="E41" s="17"/>
      <c r="F41" s="18"/>
      <c r="G41" s="19"/>
      <c r="H41" s="20"/>
      <c r="I41" s="21"/>
    </row>
    <row r="42" spans="1:7" ht="12.75">
      <c r="A42" s="22" t="s">
        <v>12</v>
      </c>
      <c r="B42" s="1"/>
      <c r="C42" s="3"/>
      <c r="D42" s="3"/>
      <c r="E42" s="3"/>
      <c r="F42" s="3"/>
      <c r="G42" s="3"/>
    </row>
    <row r="43" spans="2:9" ht="12.75">
      <c r="B43" s="5" t="s">
        <v>5</v>
      </c>
      <c r="C43" s="5" t="s">
        <v>4</v>
      </c>
      <c r="D43" s="5" t="s">
        <v>6</v>
      </c>
      <c r="E43" s="5" t="s">
        <v>2</v>
      </c>
      <c r="F43" s="5" t="s">
        <v>0</v>
      </c>
      <c r="G43" s="5" t="s">
        <v>1</v>
      </c>
      <c r="H43" s="5" t="s">
        <v>1</v>
      </c>
      <c r="I43" s="5" t="s">
        <v>3</v>
      </c>
    </row>
    <row r="44" spans="2:9" ht="12.75">
      <c r="B44" s="6">
        <v>32</v>
      </c>
      <c r="C44" s="7">
        <v>1</v>
      </c>
      <c r="D44" s="8">
        <f>B44*C44/3.6</f>
        <v>8.88888888888889</v>
      </c>
      <c r="E44" s="9">
        <v>8</v>
      </c>
      <c r="F44" s="10">
        <f>D44/E44</f>
        <v>1.1111111111111112</v>
      </c>
      <c r="G44" s="11">
        <f>SQRT(4000*F44/2/PI())</f>
        <v>26.59615202676218</v>
      </c>
      <c r="H44" s="12">
        <v>40</v>
      </c>
      <c r="I44" s="13">
        <f>4000*F44/POWER(H44,2)/PI()</f>
        <v>0.8841941282883075</v>
      </c>
    </row>
    <row r="45" spans="2:9" ht="12.75">
      <c r="B45" s="14"/>
      <c r="C45" s="15"/>
      <c r="D45" s="16"/>
      <c r="E45" s="17"/>
      <c r="F45" s="18"/>
      <c r="G45" s="19"/>
      <c r="H45" s="20"/>
      <c r="I45" s="21"/>
    </row>
    <row r="46" spans="1:2" ht="12.75">
      <c r="A46" s="22" t="s">
        <v>13</v>
      </c>
      <c r="B46" s="1"/>
    </row>
    <row r="47" spans="2:9" ht="12.75">
      <c r="B47" s="5" t="s">
        <v>5</v>
      </c>
      <c r="C47" s="5" t="s">
        <v>4</v>
      </c>
      <c r="D47" s="5" t="s">
        <v>6</v>
      </c>
      <c r="E47" s="5" t="s">
        <v>2</v>
      </c>
      <c r="F47" s="5" t="s">
        <v>0</v>
      </c>
      <c r="G47" s="5" t="s">
        <v>1</v>
      </c>
      <c r="H47" s="5" t="s">
        <v>1</v>
      </c>
      <c r="I47" s="5" t="s">
        <v>3</v>
      </c>
    </row>
    <row r="48" spans="2:9" ht="12.75">
      <c r="B48" s="6">
        <v>32</v>
      </c>
      <c r="C48" s="7">
        <v>1</v>
      </c>
      <c r="D48" s="8">
        <f>B48*C48/3.6</f>
        <v>8.88888888888889</v>
      </c>
      <c r="E48" s="9">
        <v>6</v>
      </c>
      <c r="F48" s="10">
        <f>D48/E48</f>
        <v>1.4814814814814816</v>
      </c>
      <c r="G48" s="11">
        <f>SQRT(4000*F48/2/PI())</f>
        <v>30.71059106411871</v>
      </c>
      <c r="H48" s="12">
        <v>50</v>
      </c>
      <c r="I48" s="13">
        <f>4000*F48/POWER(H48,2)/PI()</f>
        <v>0.7545123228060223</v>
      </c>
    </row>
    <row r="49" spans="2:9" ht="12.75">
      <c r="B49" s="14"/>
      <c r="C49" s="15"/>
      <c r="D49" s="16"/>
      <c r="E49" s="17"/>
      <c r="F49" s="18"/>
      <c r="G49" s="19"/>
      <c r="H49" s="20"/>
      <c r="I49" s="21"/>
    </row>
    <row r="50" spans="1:2" ht="12.75">
      <c r="A50" s="22" t="s">
        <v>14</v>
      </c>
      <c r="B50" s="1"/>
    </row>
    <row r="51" spans="2:9" ht="12.75">
      <c r="B51" s="5" t="s">
        <v>5</v>
      </c>
      <c r="C51" s="5" t="s">
        <v>4</v>
      </c>
      <c r="D51" s="5" t="s">
        <v>6</v>
      </c>
      <c r="E51" s="5" t="s">
        <v>2</v>
      </c>
      <c r="F51" s="5" t="s">
        <v>0</v>
      </c>
      <c r="G51" s="5" t="s">
        <v>1</v>
      </c>
      <c r="H51" s="5" t="s">
        <v>1</v>
      </c>
      <c r="I51" s="5" t="s">
        <v>3</v>
      </c>
    </row>
    <row r="52" spans="2:9" ht="12.75">
      <c r="B52" s="6">
        <v>32</v>
      </c>
      <c r="C52" s="7">
        <v>1</v>
      </c>
      <c r="D52" s="8">
        <f>B52*C52/3.6</f>
        <v>8.88888888888889</v>
      </c>
      <c r="E52" s="9">
        <v>1</v>
      </c>
      <c r="F52" s="10">
        <f>D52/E52</f>
        <v>8.88888888888889</v>
      </c>
      <c r="G52" s="11">
        <f>SQRT(4000*F52/2/PI())</f>
        <v>75.2252778063675</v>
      </c>
      <c r="H52" s="12">
        <v>90</v>
      </c>
      <c r="I52" s="13">
        <f>4000*F52/POWER(H52,2)/PI()</f>
        <v>1.3972450422333749</v>
      </c>
    </row>
    <row r="53" spans="2:9" ht="12.75">
      <c r="B53" s="14"/>
      <c r="C53" s="15"/>
      <c r="D53" s="16"/>
      <c r="E53" s="17"/>
      <c r="F53" s="18"/>
      <c r="G53" s="19"/>
      <c r="H53" s="20"/>
      <c r="I53" s="21"/>
    </row>
    <row r="54" spans="1:7" ht="12.75">
      <c r="A54" s="22" t="s">
        <v>15</v>
      </c>
      <c r="B54" s="1"/>
      <c r="C54" s="3"/>
      <c r="D54" s="3"/>
      <c r="E54" s="3"/>
      <c r="F54" s="3"/>
      <c r="G54" s="3"/>
    </row>
    <row r="55" spans="2:9" ht="12.75">
      <c r="B55" s="5" t="s">
        <v>5</v>
      </c>
      <c r="C55" s="5" t="s">
        <v>4</v>
      </c>
      <c r="D55" s="5" t="s">
        <v>6</v>
      </c>
      <c r="E55" s="5" t="s">
        <v>2</v>
      </c>
      <c r="F55" s="5" t="s">
        <v>0</v>
      </c>
      <c r="G55" s="5" t="s">
        <v>1</v>
      </c>
      <c r="H55" s="5" t="s">
        <v>1</v>
      </c>
      <c r="I55" s="5" t="s">
        <v>3</v>
      </c>
    </row>
    <row r="56" spans="2:9" ht="12.75">
      <c r="B56" s="6">
        <v>32</v>
      </c>
      <c r="C56" s="7">
        <v>1</v>
      </c>
      <c r="D56" s="8">
        <f>B56*C56/3.6</f>
        <v>8.88888888888889</v>
      </c>
      <c r="E56" s="9">
        <v>2</v>
      </c>
      <c r="F56" s="10">
        <f>D56/E56</f>
        <v>4.444444444444445</v>
      </c>
      <c r="G56" s="11">
        <f>SQRT(4000*F56/2/PI())</f>
        <v>53.19230405352436</v>
      </c>
      <c r="H56" s="12">
        <v>75</v>
      </c>
      <c r="I56" s="13">
        <f>4000*F56/POWER(H56,2)/PI()</f>
        <v>1.0060164304080297</v>
      </c>
    </row>
    <row r="58" ht="12.75">
      <c r="A58" s="22" t="s">
        <v>16</v>
      </c>
    </row>
    <row r="59" spans="2:9" ht="12.75">
      <c r="B59" s="5" t="s">
        <v>5</v>
      </c>
      <c r="C59" s="5" t="s">
        <v>4</v>
      </c>
      <c r="D59" s="5" t="s">
        <v>6</v>
      </c>
      <c r="E59" s="5" t="s">
        <v>2</v>
      </c>
      <c r="F59" s="5" t="s">
        <v>0</v>
      </c>
      <c r="G59" s="5" t="s">
        <v>1</v>
      </c>
      <c r="H59" s="5" t="s">
        <v>1</v>
      </c>
      <c r="I59" s="5" t="s">
        <v>3</v>
      </c>
    </row>
    <row r="60" spans="2:9" ht="12.75">
      <c r="B60" s="6">
        <v>32</v>
      </c>
      <c r="C60" s="7">
        <v>1</v>
      </c>
      <c r="D60" s="8">
        <f>B60*C60/3.6</f>
        <v>8.88888888888889</v>
      </c>
      <c r="E60" s="9">
        <v>1</v>
      </c>
      <c r="F60" s="10">
        <f>D60/E60</f>
        <v>8.88888888888889</v>
      </c>
      <c r="G60" s="11">
        <f>SQRT(4000*F60/2/PI())</f>
        <v>75.2252778063675</v>
      </c>
      <c r="H60" s="12">
        <v>90</v>
      </c>
      <c r="I60" s="13">
        <f>4000*F60/POWER(H60,2)/PI()</f>
        <v>1.3972450422333749</v>
      </c>
    </row>
    <row r="61" spans="2:9" ht="12.75">
      <c r="B61" s="14"/>
      <c r="C61" s="15"/>
      <c r="D61" s="16"/>
      <c r="E61" s="17"/>
      <c r="F61" s="18"/>
      <c r="G61" s="19"/>
      <c r="H61" s="20"/>
      <c r="I61" s="21"/>
    </row>
    <row r="62" spans="1:9" ht="12.75">
      <c r="A62" s="22" t="s">
        <v>18</v>
      </c>
      <c r="B62" s="1"/>
      <c r="C62" s="3"/>
      <c r="D62" s="3"/>
      <c r="E62" s="3"/>
      <c r="F62" s="3"/>
      <c r="G62" s="3"/>
      <c r="I62" s="21"/>
    </row>
    <row r="63" spans="2:9" ht="12.75">
      <c r="B63" s="5" t="s">
        <v>5</v>
      </c>
      <c r="C63" s="5" t="s">
        <v>19</v>
      </c>
      <c r="D63" s="5" t="s">
        <v>20</v>
      </c>
      <c r="E63" s="5" t="s">
        <v>21</v>
      </c>
      <c r="G63" s="5" t="s">
        <v>2</v>
      </c>
      <c r="H63" s="5" t="s">
        <v>21</v>
      </c>
      <c r="I63" s="5" t="s">
        <v>3</v>
      </c>
    </row>
    <row r="64" spans="2:9" ht="12.75">
      <c r="B64" s="6">
        <v>32</v>
      </c>
      <c r="C64" s="6">
        <v>20</v>
      </c>
      <c r="D64" s="24">
        <f>B64/C64</f>
        <v>1.6</v>
      </c>
      <c r="E64" s="25">
        <f>SQRT(4*B64/C64/PI())</f>
        <v>1.4272992929222168</v>
      </c>
      <c r="G64" s="9">
        <v>1</v>
      </c>
      <c r="H64" s="25">
        <v>1.6</v>
      </c>
      <c r="I64" s="13">
        <f>B64/(PI()*POWER(H64/2,2)*G64)</f>
        <v>15.915494309189533</v>
      </c>
    </row>
    <row r="66" spans="1:7" ht="16.5" customHeight="1">
      <c r="A66" s="23" t="s">
        <v>17</v>
      </c>
      <c r="B66" s="23"/>
      <c r="C66" s="23"/>
      <c r="D66" s="23"/>
      <c r="E66" s="23"/>
      <c r="F66" s="23"/>
      <c r="G66" s="23"/>
    </row>
    <row r="67" spans="1:7" ht="12.75">
      <c r="A67" s="1" t="s">
        <v>10</v>
      </c>
      <c r="B67" s="1"/>
      <c r="C67" s="3"/>
      <c r="D67" s="3"/>
      <c r="E67" s="3"/>
      <c r="F67" s="3"/>
      <c r="G67" s="3"/>
    </row>
    <row r="68" spans="2:9" ht="12.75">
      <c r="B68" s="5" t="s">
        <v>5</v>
      </c>
      <c r="C68" s="5" t="s">
        <v>4</v>
      </c>
      <c r="D68" s="5" t="s">
        <v>6</v>
      </c>
      <c r="E68" s="5" t="s">
        <v>2</v>
      </c>
      <c r="F68" s="5" t="s">
        <v>0</v>
      </c>
      <c r="G68" s="5" t="s">
        <v>1</v>
      </c>
      <c r="H68" s="5" t="s">
        <v>1</v>
      </c>
      <c r="I68" s="5" t="s">
        <v>3</v>
      </c>
    </row>
    <row r="69" spans="2:9" ht="12.75">
      <c r="B69" s="6">
        <v>18</v>
      </c>
      <c r="C69" s="7">
        <v>1</v>
      </c>
      <c r="D69" s="8">
        <f>B69*C69/3.6</f>
        <v>5</v>
      </c>
      <c r="E69" s="9">
        <v>2</v>
      </c>
      <c r="F69" s="10">
        <f>D69/E69</f>
        <v>2.5</v>
      </c>
      <c r="G69" s="11">
        <f>SQRT(4000*(F69/3*4)/0.8/PI())</f>
        <v>72.83656203947194</v>
      </c>
      <c r="H69" s="12">
        <v>75</v>
      </c>
      <c r="I69" s="13">
        <f>4000*F69/POWER(H69,2)/PI()</f>
        <v>0.5658842421045167</v>
      </c>
    </row>
    <row r="70" spans="2:9" ht="12.75">
      <c r="B70" s="14"/>
      <c r="C70" s="15"/>
      <c r="D70" s="16"/>
      <c r="E70" s="17"/>
      <c r="F70" s="18"/>
      <c r="G70" s="19"/>
      <c r="H70" s="20"/>
      <c r="I70" s="21"/>
    </row>
    <row r="71" spans="1:2" ht="12.75">
      <c r="A71" s="1" t="s">
        <v>11</v>
      </c>
      <c r="B71" s="1"/>
    </row>
    <row r="72" spans="2:9" ht="12.75">
      <c r="B72" s="5" t="s">
        <v>5</v>
      </c>
      <c r="C72" s="5" t="s">
        <v>4</v>
      </c>
      <c r="D72" s="5" t="s">
        <v>6</v>
      </c>
      <c r="E72" s="5" t="s">
        <v>2</v>
      </c>
      <c r="F72" s="5" t="s">
        <v>0</v>
      </c>
      <c r="G72" s="5" t="s">
        <v>1</v>
      </c>
      <c r="H72" s="5" t="s">
        <v>1</v>
      </c>
      <c r="I72" s="5" t="s">
        <v>3</v>
      </c>
    </row>
    <row r="73" spans="2:9" ht="12.75">
      <c r="B73" s="6">
        <v>18</v>
      </c>
      <c r="C73" s="7">
        <v>1</v>
      </c>
      <c r="D73" s="8">
        <f>B73*C73/3.6</f>
        <v>5</v>
      </c>
      <c r="E73" s="9">
        <v>1</v>
      </c>
      <c r="F73" s="10">
        <f>D73/E73</f>
        <v>5</v>
      </c>
      <c r="G73" s="11">
        <f>SQRT(4000*(F73/3*4)/0.8/PI())</f>
        <v>103.00645387285056</v>
      </c>
      <c r="H73" s="12">
        <v>110</v>
      </c>
      <c r="I73" s="13">
        <f>4000*F73/POWER(H73,2)/PI()</f>
        <v>0.5261320432789929</v>
      </c>
    </row>
    <row r="74" spans="2:9" ht="12.75">
      <c r="B74" s="14"/>
      <c r="C74" s="15"/>
      <c r="D74" s="16"/>
      <c r="E74" s="17"/>
      <c r="F74" s="18"/>
      <c r="G74" s="19"/>
      <c r="H74" s="20"/>
      <c r="I74" s="21"/>
    </row>
    <row r="75" spans="1:7" ht="12.75">
      <c r="A75" s="22" t="s">
        <v>12</v>
      </c>
      <c r="B75" s="1"/>
      <c r="C75" s="3"/>
      <c r="D75" s="3"/>
      <c r="E75" s="3"/>
      <c r="F75" s="3"/>
      <c r="G75" s="3"/>
    </row>
    <row r="76" spans="2:9" ht="12.75">
      <c r="B76" s="5" t="s">
        <v>5</v>
      </c>
      <c r="C76" s="5" t="s">
        <v>4</v>
      </c>
      <c r="D76" s="5" t="s">
        <v>6</v>
      </c>
      <c r="E76" s="5" t="s">
        <v>2</v>
      </c>
      <c r="F76" s="5" t="s">
        <v>0</v>
      </c>
      <c r="G76" s="5" t="s">
        <v>1</v>
      </c>
      <c r="H76" s="5" t="s">
        <v>1</v>
      </c>
      <c r="I76" s="5" t="s">
        <v>3</v>
      </c>
    </row>
    <row r="77" spans="2:9" ht="12.75">
      <c r="B77" s="6">
        <v>18</v>
      </c>
      <c r="C77" s="7">
        <v>1</v>
      </c>
      <c r="D77" s="8">
        <f>B77*C77/3.6</f>
        <v>5</v>
      </c>
      <c r="E77" s="9">
        <v>4</v>
      </c>
      <c r="F77" s="10">
        <f>D77/E77</f>
        <v>1.25</v>
      </c>
      <c r="G77" s="11">
        <f>SQRT(4000*F77/2/PI())</f>
        <v>28.209479177387816</v>
      </c>
      <c r="H77" s="12">
        <v>40</v>
      </c>
      <c r="I77" s="13">
        <f>4000*F77/POWER(H77,2)/PI()</f>
        <v>0.9947183943243458</v>
      </c>
    </row>
    <row r="78" spans="2:9" ht="12.75">
      <c r="B78" s="14"/>
      <c r="C78" s="15"/>
      <c r="D78" s="16"/>
      <c r="E78" s="17"/>
      <c r="F78" s="18"/>
      <c r="G78" s="19"/>
      <c r="H78" s="20"/>
      <c r="I78" s="21"/>
    </row>
    <row r="79" spans="1:2" ht="12.75">
      <c r="A79" s="22" t="s">
        <v>13</v>
      </c>
      <c r="B79" s="1" t="s">
        <v>7</v>
      </c>
    </row>
    <row r="80" spans="2:9" ht="12.75">
      <c r="B80" s="5" t="s">
        <v>5</v>
      </c>
      <c r="C80" s="5" t="s">
        <v>4</v>
      </c>
      <c r="D80" s="5" t="s">
        <v>6</v>
      </c>
      <c r="E80" s="5" t="s">
        <v>2</v>
      </c>
      <c r="F80" s="5" t="s">
        <v>0</v>
      </c>
      <c r="G80" s="5" t="s">
        <v>1</v>
      </c>
      <c r="H80" s="5" t="s">
        <v>1</v>
      </c>
      <c r="I80" s="5" t="s">
        <v>3</v>
      </c>
    </row>
    <row r="81" spans="2:9" ht="12.75">
      <c r="B81" s="6">
        <v>18</v>
      </c>
      <c r="C81" s="7">
        <v>1</v>
      </c>
      <c r="D81" s="8">
        <f>B81*C81/3.6</f>
        <v>5</v>
      </c>
      <c r="E81" s="9">
        <v>2</v>
      </c>
      <c r="F81" s="10">
        <f>D81/E81</f>
        <v>2.5</v>
      </c>
      <c r="G81" s="11">
        <f>SQRT(4000*F81/2/PI())</f>
        <v>39.89422804014327</v>
      </c>
      <c r="H81" s="12">
        <v>50</v>
      </c>
      <c r="I81" s="13">
        <f>4000*F81/POWER(H81,2)/PI()</f>
        <v>1.2732395447351628</v>
      </c>
    </row>
    <row r="82" spans="2:9" ht="12.75">
      <c r="B82" s="14"/>
      <c r="C82" s="15"/>
      <c r="D82" s="16"/>
      <c r="E82" s="17"/>
      <c r="F82" s="18"/>
      <c r="G82" s="19"/>
      <c r="H82" s="20"/>
      <c r="I82" s="21"/>
    </row>
    <row r="83" spans="1:2" ht="12.75">
      <c r="A83" s="22" t="s">
        <v>14</v>
      </c>
      <c r="B83" s="1"/>
    </row>
    <row r="84" spans="2:9" ht="12.75">
      <c r="B84" s="5" t="s">
        <v>5</v>
      </c>
      <c r="C84" s="5" t="s">
        <v>4</v>
      </c>
      <c r="D84" s="5" t="s">
        <v>6</v>
      </c>
      <c r="E84" s="5" t="s">
        <v>2</v>
      </c>
      <c r="F84" s="5" t="s">
        <v>0</v>
      </c>
      <c r="G84" s="5" t="s">
        <v>1</v>
      </c>
      <c r="H84" s="5" t="s">
        <v>1</v>
      </c>
      <c r="I84" s="5" t="s">
        <v>3</v>
      </c>
    </row>
    <row r="85" spans="2:9" ht="12.75">
      <c r="B85" s="6">
        <v>18</v>
      </c>
      <c r="C85" s="7">
        <v>1</v>
      </c>
      <c r="D85" s="8">
        <f>B85*C85/3.6</f>
        <v>5</v>
      </c>
      <c r="E85" s="9">
        <v>1</v>
      </c>
      <c r="F85" s="10">
        <f>D85/E85</f>
        <v>5</v>
      </c>
      <c r="G85" s="11">
        <f>SQRT(4000*F85/2/PI())</f>
        <v>56.41895835477563</v>
      </c>
      <c r="H85" s="12">
        <v>75</v>
      </c>
      <c r="I85" s="13">
        <f>4000*F85/POWER(H85,2)/PI()</f>
        <v>1.1317684842090334</v>
      </c>
    </row>
    <row r="86" spans="2:9" ht="12.75">
      <c r="B86" s="14"/>
      <c r="C86" s="15"/>
      <c r="D86" s="16"/>
      <c r="E86" s="17"/>
      <c r="F86" s="18"/>
      <c r="G86" s="19"/>
      <c r="H86" s="20"/>
      <c r="I86" s="21"/>
    </row>
    <row r="87" spans="1:7" ht="12.75">
      <c r="A87" s="22" t="s">
        <v>15</v>
      </c>
      <c r="B87" s="1"/>
      <c r="C87" s="3"/>
      <c r="D87" s="3"/>
      <c r="E87" s="3"/>
      <c r="F87" s="3"/>
      <c r="G87" s="3"/>
    </row>
    <row r="88" spans="2:9" ht="12.75">
      <c r="B88" s="5" t="s">
        <v>5</v>
      </c>
      <c r="C88" s="5" t="s">
        <v>4</v>
      </c>
      <c r="D88" s="5" t="s">
        <v>6</v>
      </c>
      <c r="E88" s="5" t="s">
        <v>2</v>
      </c>
      <c r="F88" s="5" t="s">
        <v>0</v>
      </c>
      <c r="G88" s="5" t="s">
        <v>1</v>
      </c>
      <c r="H88" s="5" t="s">
        <v>1</v>
      </c>
      <c r="I88" s="5" t="s">
        <v>3</v>
      </c>
    </row>
    <row r="89" spans="2:9" ht="12.75">
      <c r="B89" s="6">
        <v>18</v>
      </c>
      <c r="C89" s="7">
        <v>1</v>
      </c>
      <c r="D89" s="8">
        <f>B89*C89/3.6</f>
        <v>5</v>
      </c>
      <c r="E89" s="9">
        <v>1</v>
      </c>
      <c r="F89" s="10">
        <f>D89/E89</f>
        <v>5</v>
      </c>
      <c r="G89" s="11">
        <f>SQRT(4000*F89/1.2/PI())</f>
        <v>72.83656203947194</v>
      </c>
      <c r="H89" s="12">
        <v>75</v>
      </c>
      <c r="I89" s="13">
        <f>4000*F89/POWER(H89,2)/PI()</f>
        <v>1.1317684842090334</v>
      </c>
    </row>
    <row r="91" spans="1:9" ht="12.75">
      <c r="A91" s="22" t="s">
        <v>18</v>
      </c>
      <c r="B91" s="1"/>
      <c r="C91" s="3"/>
      <c r="D91" s="3"/>
      <c r="E91" s="3"/>
      <c r="F91" s="3"/>
      <c r="G91" s="3"/>
      <c r="I91" s="21"/>
    </row>
    <row r="92" spans="2:9" ht="12.75">
      <c r="B92" s="5" t="s">
        <v>5</v>
      </c>
      <c r="C92" s="5" t="s">
        <v>19</v>
      </c>
      <c r="D92" s="5" t="s">
        <v>20</v>
      </c>
      <c r="E92" s="5" t="s">
        <v>21</v>
      </c>
      <c r="G92" s="5" t="s">
        <v>2</v>
      </c>
      <c r="H92" s="5" t="s">
        <v>21</v>
      </c>
      <c r="I92" s="5" t="s">
        <v>3</v>
      </c>
    </row>
    <row r="93" spans="2:9" ht="12.75">
      <c r="B93" s="6">
        <v>18</v>
      </c>
      <c r="C93" s="6">
        <v>20</v>
      </c>
      <c r="D93" s="24">
        <f>B93/C93</f>
        <v>0.9</v>
      </c>
      <c r="E93" s="25">
        <f>SQRT(4*B93/C93/PI())</f>
        <v>1.0704744696916626</v>
      </c>
      <c r="G93" s="9">
        <v>1</v>
      </c>
      <c r="H93" s="25">
        <v>1.2</v>
      </c>
      <c r="I93" s="13">
        <f>B93/(PI()*POWER(H93/2,2)*G93)</f>
        <v>15.915494309189533</v>
      </c>
    </row>
  </sheetData>
  <sheetProtection/>
  <mergeCells count="3">
    <mergeCell ref="A1:G1"/>
    <mergeCell ref="A33:G33"/>
    <mergeCell ref="A66:G66"/>
  </mergeCells>
  <printOptions horizontalCentered="1"/>
  <pageMargins left="0.7086614173228347" right="0.7086614173228347" top="0.7480314960629921" bottom="0.7480314960629921" header="0.31496062992125984" footer="0.31496062992125984"/>
  <pageSetup fitToHeight="3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RSL2K</cp:lastModifiedBy>
  <cp:lastPrinted>2008-05-02T20:36:05Z</cp:lastPrinted>
  <dcterms:created xsi:type="dcterms:W3CDTF">2005-03-04T09:56:03Z</dcterms:created>
  <dcterms:modified xsi:type="dcterms:W3CDTF">2008-05-05T13:43:39Z</dcterms:modified>
  <cp:category/>
  <cp:version/>
  <cp:contentType/>
  <cp:contentStatus/>
</cp:coreProperties>
</file>